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/>
  <mc:AlternateContent xmlns:mc="http://schemas.openxmlformats.org/markup-compatibility/2006">
    <mc:Choice Requires="x15">
      <x15ac:absPath xmlns:x15ac="http://schemas.microsoft.com/office/spreadsheetml/2010/11/ac" url="\\OR00000OVANT012\_Public2\_Utvar_TN\Odbor_ PS\____3_Stavby\2. Přejezdy\P8325 km 126,462 Č.Těšín-F-M\2. Realizace\1. Soutěž na R\Podklady\Soupis prací\"/>
    </mc:Choice>
  </mc:AlternateContent>
  <xr:revisionPtr revIDLastSave="0" documentId="13_ncr:1_{0672E754-304E-4B9B-9168-549A7D0C758E}" xr6:coauthVersionLast="47" xr6:coauthVersionMax="47" xr10:uidLastSave="{00000000-0000-0000-0000-000000000000}"/>
  <bookViews>
    <workbookView xWindow="1170" yWindow="600" windowWidth="25035" windowHeight="15600" xr2:uid="{00000000-000D-0000-FFFF-FFFF00000000}"/>
  </bookViews>
  <sheets>
    <sheet name="SO 01-11-01" sheetId="1" r:id="rId1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1" i="1" l="1"/>
  <c r="O71" i="1" s="1"/>
  <c r="I67" i="1"/>
  <c r="Q66" i="1" s="1"/>
  <c r="I66" i="1" s="1"/>
  <c r="I62" i="1"/>
  <c r="O62" i="1" s="1"/>
  <c r="R61" i="1" s="1"/>
  <c r="O61" i="1" s="1"/>
  <c r="Q61" i="1"/>
  <c r="I61" i="1" s="1"/>
  <c r="I57" i="1"/>
  <c r="O57" i="1" s="1"/>
  <c r="I53" i="1"/>
  <c r="O53" i="1" s="1"/>
  <c r="I49" i="1"/>
  <c r="Q48" i="1" s="1"/>
  <c r="I48" i="1" s="1"/>
  <c r="I44" i="1"/>
  <c r="O44" i="1" s="1"/>
  <c r="R43" i="1" s="1"/>
  <c r="O43" i="1" s="1"/>
  <c r="Q43" i="1"/>
  <c r="I43" i="1" s="1"/>
  <c r="I39" i="1"/>
  <c r="Q38" i="1" s="1"/>
  <c r="I38" i="1" s="1"/>
  <c r="I34" i="1"/>
  <c r="O34" i="1" s="1"/>
  <c r="I30" i="1"/>
  <c r="Q29" i="1" s="1"/>
  <c r="I29" i="1" s="1"/>
  <c r="I25" i="1"/>
  <c r="O25" i="1" s="1"/>
  <c r="I21" i="1"/>
  <c r="O21" i="1" s="1"/>
  <c r="I17" i="1"/>
  <c r="O17" i="1" s="1"/>
  <c r="I13" i="1"/>
  <c r="O13" i="1" s="1"/>
  <c r="I9" i="1"/>
  <c r="O9" i="1" s="1"/>
  <c r="Q8" i="1"/>
  <c r="I8" i="1" s="1"/>
  <c r="I3" i="1" l="1"/>
  <c r="R8" i="1"/>
  <c r="O8" i="1" s="1"/>
  <c r="O30" i="1"/>
  <c r="R29" i="1" s="1"/>
  <c r="O29" i="1" s="1"/>
  <c r="O39" i="1"/>
  <c r="R38" i="1" s="1"/>
  <c r="O38" i="1" s="1"/>
  <c r="O49" i="1"/>
  <c r="R48" i="1" s="1"/>
  <c r="O48" i="1" s="1"/>
  <c r="O67" i="1"/>
  <c r="R66" i="1" s="1"/>
  <c r="O66" i="1" s="1"/>
  <c r="O2" i="1" l="1"/>
</calcChain>
</file>

<file path=xl/sharedStrings.xml><?xml version="1.0" encoding="utf-8"?>
<sst xmlns="http://schemas.openxmlformats.org/spreadsheetml/2006/main" count="272" uniqueCount="130">
  <si>
    <t>ASPE10</t>
  </si>
  <si>
    <t>S</t>
  </si>
  <si>
    <t>Firma: MORAVIA CONSULT Olomouc a.s.</t>
  </si>
  <si>
    <t>Soupis prací objektu</t>
  </si>
  <si>
    <t xml:space="preserve">Stavba: </t>
  </si>
  <si>
    <t>20-098-232-SR</t>
  </si>
  <si>
    <t>Rekonstrukce a doplnění závor na přejezdu P8325 v km 126,462 na trati Český Těšín – Frýdek-Místek</t>
  </si>
  <si>
    <t>O</t>
  </si>
  <si>
    <t>Rozpočet:</t>
  </si>
  <si>
    <t>0,00</t>
  </si>
  <si>
    <t>15,00</t>
  </si>
  <si>
    <t>21,00</t>
  </si>
  <si>
    <t>3</t>
  </si>
  <si>
    <t>2</t>
  </si>
  <si>
    <t>SO 01-11-01</t>
  </si>
  <si>
    <t>Železniční spodek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</si>
  <si>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</si>
  <si>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</si>
  <si>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</si>
  <si>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</si>
  <si>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</si>
  <si>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</si>
  <si>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</si>
  <si>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</si>
  <si>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</si>
  <si>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</si>
  <si>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</si>
  <si>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</si>
  <si>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</si>
  <si>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</si>
  <si>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</si>
  <si>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</si>
  <si>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</si>
  <si>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</si>
  <si>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</si>
  <si>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</si>
  <si>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Zemní práce</t>
  </si>
  <si>
    <t>P</t>
  </si>
  <si>
    <t>12373</t>
  </si>
  <si>
    <t/>
  </si>
  <si>
    <t>ODKOP PRO SPOD STAVBU SILNIC A ŽELEZNIC TŘ. I</t>
  </si>
  <si>
    <t>M3</t>
  </si>
  <si>
    <t>2022_OTSKP</t>
  </si>
  <si>
    <t>PP</t>
  </si>
  <si>
    <t>VV</t>
  </si>
  <si>
    <t>1: Dle technické zprávy, výkresových příloh projektové dokumentace. Dle výkazů materiálu projektu. Dle tabulky kubatur projektanta.  
2: Výkop zeminy tř. I z kolejiště pro vybudování ZKPP   
3: 103,8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</si>
  <si>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</si>
  <si>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</si>
  <si>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12573</t>
  </si>
  <si>
    <t>VYKOPÁVKY ZE ZEMNÍKŮ A SKLÁDEK TŘ. I</t>
  </si>
  <si>
    <t>1: Dle technické zprávy, výkresových příloh projektové dokumentace. Dle výkazů materiálu projektu. Dle tabulky kubatur projektanta.  
2: Obsyp šachty vhodnou zeminou z výkopu se zhutněním  
3: 0,3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</si>
  <si>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</si>
  <si>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13273</t>
  </si>
  <si>
    <t>HLOUBENÍ RÝH ŠÍŘ DO 2M PAŽ I NEPAŽ TŘ. I</t>
  </si>
  <si>
    <t>1: Dle technické zprávy, výkresových příloh projektové dokumentace. Dle výkazů materiálu projektu. Dle tabulky kubatur projektanta.  
2: Výkop pro zřízení odvodnění - rýha trativodu, šachty, svod. potrubí zemina tř. I  
3: 7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</si>
  <si>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</si>
  <si>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17511</t>
  </si>
  <si>
    <t>OBSYP POTRUBÍ A OBJEKTŮ SE ZHUTNĚNÍM</t>
  </si>
  <si>
    <t>1: Dle technické zprávy, výkresových příloh projektové dokumentace. Dle výkazů materiálu projektu. Dle tabulky kubatur projektanta.  
2: Obsyp šachty vhodnou zeminou z výkopu se zhutněním  
3: 0,3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</si>
  <si>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</si>
  <si>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18110</t>
  </si>
  <si>
    <t>ÚPRAVA PLÁNĚ SE ZHUTNĚNÍM V HORNINĚ TŘ. I</t>
  </si>
  <si>
    <t>M2</t>
  </si>
  <si>
    <t>1: Dle technické zprávy, výkresových příloh projektové dokumentace. Dle výkazů materiálu projektu. Dle tabulky kubatur projektanta.  
2: Přehutnění zemní pláně  
3: 118,3</t>
  </si>
  <si>
    <t>položka zahrnuje úpravu pláně včetně vyrovnání výškových rozdílů. Míru zhutnění určuje projekt.</t>
  </si>
  <si>
    <t>20</t>
  </si>
  <si>
    <t>Základy</t>
  </si>
  <si>
    <t>21152</t>
  </si>
  <si>
    <t>SANAČNÍ ŽEBRA Z KAMENIVA DRCENÉHO</t>
  </si>
  <si>
    <t>1: Dle technické zprávy, výkresových příloh projektové dokumentace. Dle výkazů materiálu projektu. Dle tabulky kubatur projektanta.  
2: Zásyp rýhy trativodu ŠD fr.16/32   
3: 7</t>
  </si>
  <si>
    <t>položka zahrnuje dodávku předepsaného kameniva, mimostaveništní a vnitrostaveništní dopravu a jeho uložení není-li v zadávací dokumentaci uvedeno jinak, jedná se o nakupovaný materiál</t>
  </si>
  <si>
    <t>7</t>
  </si>
  <si>
    <t>21461</t>
  </si>
  <si>
    <t>SEPARAČNÍ GEOTEXTILIE</t>
  </si>
  <si>
    <t>1: Dle technické zprávy, výkresových příloh projektové dokumentace. Dle výkazů materiálu projektu. Dle tabulky kubatur projektanta.  
2: Separační geotextílie v rýze trativodu  
3: 38  
Separační geotextílie na zemní pláni    
139,8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</si>
  <si>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</si>
  <si>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40</t>
  </si>
  <si>
    <t>Vodorovné konstrukce</t>
  </si>
  <si>
    <t>8</t>
  </si>
  <si>
    <t>45157</t>
  </si>
  <si>
    <t>PODKLADNÍ A VÝPLŇOVÉ VRSTVY Z KAMENIVA TĚŽENÉHO</t>
  </si>
  <si>
    <t>1: Dle technické zprávy, výkresových příloh projektové dokumentace. Dle výkazů materiálu projektu. Dle tabulky kubatur projektanta.  
2: Štěrkopískový podsyp v trativodu a pod šachtami  
3: 0,8</t>
  </si>
  <si>
    <t>položka zahrnuje dodávku předepsaného kameniva, mimostaveništní a vnitrostaveništní dopravu a jeho uložení 
není-li v zadávací dokumentaci uvedeno jinak, jedná se o nakupovaný materiál</t>
  </si>
  <si>
    <t>53</t>
  </si>
  <si>
    <t>Drážní spodek - sanace a terénní úpravy</t>
  </si>
  <si>
    <t>501101</t>
  </si>
  <si>
    <t>ZŘÍZENÍ KONSTRUKČNÍ VRSTVY TĚLESA ŽELEZNIČNÍHO SPODKU ZE ŠTĚRKODRTI NOVÉ</t>
  </si>
  <si>
    <t>1: Dle technické zprávy, výkresových příloh projektové dokumentace. Dle výkazů materiálu projektu. Dle tabulky kubatur projektanta.  
2: Konstrukční vrstva ŠD fr.0/32 tl. 0.50 m - nový materiál  
3: 59,1</t>
  </si>
  <si>
    <t>1. Položka obsahuje: 
 – nákup a dodání štěrkodrtě v požadované kvalitě podle zadávací dokumentace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</si>
  <si>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80</t>
  </si>
  <si>
    <t>Trubní vedení</t>
  </si>
  <si>
    <t>875332</t>
  </si>
  <si>
    <t>POTRUBÍ DREN Z TRUB PLAST DN DO 150MM DĚROVANÝCH</t>
  </si>
  <si>
    <t>m</t>
  </si>
  <si>
    <t>1: Dle technické zprávy, výkresových příloh projektové dokumentace. Dle výkazů materiálu projektu. Dle tabulky kubatur projektanta.  
2: Trativodní trubka PE-HD DN 160  
3: 20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</si>
  <si>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</si>
  <si>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894846</t>
  </si>
  <si>
    <t>ŠACHTY KANALIZAČNÍ PLASTOVÉ D 400MM</t>
  </si>
  <si>
    <t>kus</t>
  </si>
  <si>
    <t>1: Dle technické zprávy, výkresových příloh projektové dokumentace. Dle výkazů materiálu projektu. Dle tabulky kubatur projektanta.  
2: Šachta HD-PE DN 400 + šacht. poklop HD-PE, výška 1.2 m  
3: 1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</si>
  <si>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</si>
  <si>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12</t>
  </si>
  <si>
    <t>899523</t>
  </si>
  <si>
    <t>OBETONOVÁNÍ POTRUBÍ Z PROSTÉHO BETONU DO C16/20</t>
  </si>
  <si>
    <t>1: Dle technické zprávy, výkresových příloh projektové dokumentace. Dle výkazů materiálu projektu. Dle tabulky kubatur projektanta.  
2: Obetonování/podbetonování trativodního a svodného potrubí, beton C16/20   
3: 2,7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</si>
  <si>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</si>
  <si>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96</t>
  </si>
  <si>
    <t>Bourání a demontáže</t>
  </si>
  <si>
    <t>13</t>
  </si>
  <si>
    <t>96615</t>
  </si>
  <si>
    <t>BOURÁNÍ KONSTRUKCÍ Z PROSTÉHO BETONU</t>
  </si>
  <si>
    <t>1: Dle technické zprávy, výkresových příloh projektové dokumentace. Dle výkazů materiálu projektu. Dle tabulky kubatur projektanta.  
2: betonové konstrukce;4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</si>
  <si>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</si>
  <si>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995</t>
  </si>
  <si>
    <t>Poplatky za skládky</t>
  </si>
  <si>
    <t>14</t>
  </si>
  <si>
    <t>R015111</t>
  </si>
  <si>
    <t>901</t>
  </si>
  <si>
    <t>POPLATKY ZA LIKVIDACI ODPADŮ NEKONTAMINOVANÝCH - 17 05 04 VYTĚŽENÉ ZEMINY A HORNINY - I. TŘÍDA - TĚŽITELNOSTI VČ. DOPRAVY NA SKLÁDKU A MANIPULACE</t>
  </si>
  <si>
    <t>T</t>
  </si>
  <si>
    <t>R</t>
  </si>
  <si>
    <t>1: Dle technické zprávy, výkresových příloh projektové dokumentace. Dle výkazů materiálu projektu. Dle tabulky kubatur projektanta.  
2: 1,9*(103,8+7-0,3)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</si>
  <si>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</si>
  <si>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15</t>
  </si>
  <si>
    <t>R015140</t>
  </si>
  <si>
    <t>906</t>
  </si>
  <si>
    <t>POPLATKY ZA LIKVIDACI ODPADŮ NEKONTAMINOVANÝCH - 17 01 01 BETON Z DEMOLIC OBJEKTŮ, ZÁKLADŮ TV APOD. VČ. DOPRAVY NA SKLÁDKU A MANIPULACE (PROSTÝ A ARMOVANÝ BETON</t>
  </si>
  <si>
    <t>1: Dle technické zprávy, výkresových příloh projektové dokumentace. Dle výkazů materiálu projektu. Dle tabulky kubatur projektanta.  
2: betonové konstrukce;10</t>
  </si>
  <si>
    <t>1. Položka obsahuje: - veškeré poplatky provozovateli skládky, recyklační linky nebo jiného zařízení na zpracování nebo likvidaci odpadů související s převzetím, uložením, zpracováním nebo likvidací odpadu. Separaci armovaného betonu na stavbě nebo na místě recyklační linky.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</si>
  <si>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r>
      <t xml:space="preserve">Evidenční položka </t>
    </r>
    <r>
      <rPr>
        <b/>
        <sz val="8"/>
        <color rgb="FFFF0000"/>
        <rFont val="Arial"/>
        <family val="2"/>
        <charset val="238"/>
      </rPr>
      <t>Nevyplňovat ! Položka viz SO 90-90 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</si>
</sst>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9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</cellStyleXfs>
  <cellXfs count="35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6" xfId="6" applyFont="1" applyFill="1" applyBorder="1"/>
    <xf numFmtId="0" fontId="0" fillId="0" borderId="1" xfId="6" applyFont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7" fillId="0" borderId="7" xfId="7" applyFont="1" applyBorder="1" applyAlignment="1" applyProtection="1">
      <alignment horizontal="left" vertical="center" wrapText="1"/>
      <protection locked="0"/>
    </xf>
  </cellXfs>
  <cellStyles count="8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Normální 3 16" xfId="7" xr:uid="{F62A223D-A5B8-412D-966E-A8B458C786A8}"/>
    <cellStyle name="Percent" xfId="1" xr:uid="{00000000-0005-0000-0000-000001000000}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4"/>
  <sheetViews>
    <sheetView tabSelected="1" topLeftCell="B1" workbookViewId="0">
      <pane ySplit="7" topLeftCell="A67" activePane="bottomLeft" state="frozen"/>
      <selection pane="bottomLeft" activeCell="E72" sqref="E7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J1" s="6"/>
      <c r="P1" t="s">
        <v>12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J2" s="6"/>
      <c r="O2">
        <f>0+O8+O29+O38+O43+O48+O61+O66</f>
        <v>0</v>
      </c>
      <c r="P2" t="s">
        <v>12</v>
      </c>
    </row>
    <row r="3" spans="1:18" ht="15" customHeight="1" x14ac:dyDescent="0.25">
      <c r="A3" t="s">
        <v>1</v>
      </c>
      <c r="B3" s="12" t="s">
        <v>4</v>
      </c>
      <c r="C3" s="5" t="s">
        <v>5</v>
      </c>
      <c r="D3" s="4"/>
      <c r="E3" s="13" t="s">
        <v>6</v>
      </c>
      <c r="F3" s="6"/>
      <c r="G3" s="9"/>
      <c r="H3" s="8" t="s">
        <v>14</v>
      </c>
      <c r="I3" s="33">
        <f>0+I8+I29+I38+I43+I48+I61+I66</f>
        <v>0</v>
      </c>
      <c r="J3" s="11"/>
      <c r="O3" t="s">
        <v>9</v>
      </c>
      <c r="P3" t="s">
        <v>13</v>
      </c>
    </row>
    <row r="4" spans="1:18" ht="15" customHeight="1" x14ac:dyDescent="0.25">
      <c r="A4" t="s">
        <v>7</v>
      </c>
      <c r="B4" s="15" t="s">
        <v>8</v>
      </c>
      <c r="C4" s="3" t="s">
        <v>14</v>
      </c>
      <c r="D4" s="2"/>
      <c r="E4" s="16" t="s">
        <v>15</v>
      </c>
      <c r="F4" s="10"/>
      <c r="G4" s="10"/>
      <c r="H4" s="17"/>
      <c r="I4" s="17"/>
      <c r="J4" s="10"/>
      <c r="O4" t="s">
        <v>10</v>
      </c>
      <c r="P4" t="s">
        <v>13</v>
      </c>
    </row>
    <row r="5" spans="1:18" ht="12.75" customHeight="1" x14ac:dyDescent="0.2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J5" s="1" t="s">
        <v>33</v>
      </c>
      <c r="O5" t="s">
        <v>11</v>
      </c>
      <c r="P5" t="s">
        <v>13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4" t="s">
        <v>29</v>
      </c>
      <c r="I6" s="14" t="s">
        <v>31</v>
      </c>
      <c r="J6" s="1"/>
    </row>
    <row r="7" spans="1:18" ht="12.75" customHeight="1" x14ac:dyDescent="0.2">
      <c r="A7" s="14" t="s">
        <v>17</v>
      </c>
      <c r="B7" s="14" t="s">
        <v>19</v>
      </c>
      <c r="C7" s="14" t="s">
        <v>13</v>
      </c>
      <c r="D7" s="14" t="s">
        <v>12</v>
      </c>
      <c r="E7" s="14" t="s">
        <v>23</v>
      </c>
      <c r="F7" s="14" t="s">
        <v>25</v>
      </c>
      <c r="G7" s="14" t="s">
        <v>27</v>
      </c>
      <c r="H7" s="14" t="s">
        <v>30</v>
      </c>
      <c r="I7" s="14" t="s">
        <v>32</v>
      </c>
      <c r="J7" s="14" t="s">
        <v>34</v>
      </c>
    </row>
    <row r="8" spans="1:18" ht="12.75" customHeight="1" x14ac:dyDescent="0.2">
      <c r="A8" s="17" t="s">
        <v>35</v>
      </c>
      <c r="B8" s="17"/>
      <c r="C8" s="19" t="s">
        <v>32</v>
      </c>
      <c r="D8" s="17"/>
      <c r="E8" s="20" t="s">
        <v>36</v>
      </c>
      <c r="F8" s="17"/>
      <c r="G8" s="17"/>
      <c r="H8" s="17"/>
      <c r="I8" s="21">
        <f>0+Q8</f>
        <v>0</v>
      </c>
      <c r="J8" s="17"/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18" t="s">
        <v>37</v>
      </c>
      <c r="B9" s="22" t="s">
        <v>19</v>
      </c>
      <c r="C9" s="22" t="s">
        <v>38</v>
      </c>
      <c r="D9" s="18" t="s">
        <v>39</v>
      </c>
      <c r="E9" s="23" t="s">
        <v>40</v>
      </c>
      <c r="F9" s="24" t="s">
        <v>41</v>
      </c>
      <c r="G9" s="25">
        <v>103.8</v>
      </c>
      <c r="H9" s="26">
        <v>0</v>
      </c>
      <c r="I9" s="26">
        <f>ROUND(ROUND(H9,2)*ROUND(G9,3),2)</f>
        <v>0</v>
      </c>
      <c r="J9" s="24" t="s">
        <v>42</v>
      </c>
      <c r="O9">
        <f>(I9*21)/100</f>
        <v>0</v>
      </c>
      <c r="P9" t="s">
        <v>13</v>
      </c>
    </row>
    <row r="10" spans="1:18" x14ac:dyDescent="0.2">
      <c r="A10" s="27" t="s">
        <v>43</v>
      </c>
      <c r="E10" s="28" t="s">
        <v>39</v>
      </c>
    </row>
    <row r="11" spans="1:18" ht="63.75" x14ac:dyDescent="0.2">
      <c r="A11" s="29" t="s">
        <v>44</v>
      </c>
      <c r="E11" s="30" t="s">
        <v>45</v>
      </c>
    </row>
    <row r="12" spans="1:18" ht="369.75" x14ac:dyDescent="0.2">
      <c r="A12" t="s">
        <v>46</v>
      </c>
      <c r="E12" s="28" t="s">
        <v>47</v>
      </c>
    </row>
    <row r="13" spans="1:18" x14ac:dyDescent="0.2">
      <c r="A13" s="18" t="s">
        <v>37</v>
      </c>
      <c r="B13" s="22" t="s">
        <v>13</v>
      </c>
      <c r="C13" s="22" t="s">
        <v>48</v>
      </c>
      <c r="D13" s="18" t="s">
        <v>39</v>
      </c>
      <c r="E13" s="23" t="s">
        <v>49</v>
      </c>
      <c r="F13" s="24" t="s">
        <v>41</v>
      </c>
      <c r="G13" s="25">
        <v>0.3</v>
      </c>
      <c r="H13" s="26">
        <v>0</v>
      </c>
      <c r="I13" s="26">
        <f>ROUND(ROUND(H13,2)*ROUND(G13,3),2)</f>
        <v>0</v>
      </c>
      <c r="J13" s="24" t="s">
        <v>42</v>
      </c>
      <c r="O13">
        <f>(I13*21)/100</f>
        <v>0</v>
      </c>
      <c r="P13" t="s">
        <v>13</v>
      </c>
    </row>
    <row r="14" spans="1:18" x14ac:dyDescent="0.2">
      <c r="A14" s="27" t="s">
        <v>43</v>
      </c>
      <c r="E14" s="28" t="s">
        <v>39</v>
      </c>
    </row>
    <row r="15" spans="1:18" ht="63.75" x14ac:dyDescent="0.2">
      <c r="A15" s="29" t="s">
        <v>44</v>
      </c>
      <c r="E15" s="30" t="s">
        <v>50</v>
      </c>
    </row>
    <row r="16" spans="1:18" ht="306" x14ac:dyDescent="0.2">
      <c r="A16" t="s">
        <v>46</v>
      </c>
      <c r="E16" s="28" t="s">
        <v>51</v>
      </c>
    </row>
    <row r="17" spans="1:18" x14ac:dyDescent="0.2">
      <c r="A17" s="18" t="s">
        <v>37</v>
      </c>
      <c r="B17" s="22" t="s">
        <v>12</v>
      </c>
      <c r="C17" s="22" t="s">
        <v>52</v>
      </c>
      <c r="D17" s="18" t="s">
        <v>39</v>
      </c>
      <c r="E17" s="23" t="s">
        <v>53</v>
      </c>
      <c r="F17" s="24" t="s">
        <v>41</v>
      </c>
      <c r="G17" s="25">
        <v>7</v>
      </c>
      <c r="H17" s="26">
        <v>0</v>
      </c>
      <c r="I17" s="26">
        <f>ROUND(ROUND(H17,2)*ROUND(G17,3),2)</f>
        <v>0</v>
      </c>
      <c r="J17" s="24" t="s">
        <v>42</v>
      </c>
      <c r="O17">
        <f>(I17*21)/100</f>
        <v>0</v>
      </c>
      <c r="P17" t="s">
        <v>13</v>
      </c>
    </row>
    <row r="18" spans="1:18" x14ac:dyDescent="0.2">
      <c r="A18" s="27" t="s">
        <v>43</v>
      </c>
      <c r="E18" s="28" t="s">
        <v>39</v>
      </c>
    </row>
    <row r="19" spans="1:18" ht="63.75" x14ac:dyDescent="0.2">
      <c r="A19" s="29" t="s">
        <v>44</v>
      </c>
      <c r="E19" s="30" t="s">
        <v>54</v>
      </c>
    </row>
    <row r="20" spans="1:18" ht="318.75" x14ac:dyDescent="0.2">
      <c r="A20" t="s">
        <v>46</v>
      </c>
      <c r="E20" s="28" t="s">
        <v>55</v>
      </c>
    </row>
    <row r="21" spans="1:18" x14ac:dyDescent="0.2">
      <c r="A21" s="18" t="s">
        <v>37</v>
      </c>
      <c r="B21" s="22" t="s">
        <v>23</v>
      </c>
      <c r="C21" s="22" t="s">
        <v>56</v>
      </c>
      <c r="D21" s="18" t="s">
        <v>39</v>
      </c>
      <c r="E21" s="23" t="s">
        <v>57</v>
      </c>
      <c r="F21" s="24" t="s">
        <v>41</v>
      </c>
      <c r="G21" s="25">
        <v>0.3</v>
      </c>
      <c r="H21" s="26">
        <v>0</v>
      </c>
      <c r="I21" s="26">
        <f>ROUND(ROUND(H21,2)*ROUND(G21,3),2)</f>
        <v>0</v>
      </c>
      <c r="J21" s="24" t="s">
        <v>42</v>
      </c>
      <c r="O21">
        <f>(I21*21)/100</f>
        <v>0</v>
      </c>
      <c r="P21" t="s">
        <v>13</v>
      </c>
    </row>
    <row r="22" spans="1:18" x14ac:dyDescent="0.2">
      <c r="A22" s="27" t="s">
        <v>43</v>
      </c>
      <c r="E22" s="28" t="s">
        <v>39</v>
      </c>
    </row>
    <row r="23" spans="1:18" ht="51" x14ac:dyDescent="0.2">
      <c r="A23" s="29" t="s">
        <v>44</v>
      </c>
      <c r="E23" s="30" t="s">
        <v>58</v>
      </c>
    </row>
    <row r="24" spans="1:18" ht="280.5" x14ac:dyDescent="0.2">
      <c r="A24" t="s">
        <v>46</v>
      </c>
      <c r="E24" s="28" t="s">
        <v>59</v>
      </c>
    </row>
    <row r="25" spans="1:18" x14ac:dyDescent="0.2">
      <c r="A25" s="18" t="s">
        <v>37</v>
      </c>
      <c r="B25" s="22" t="s">
        <v>25</v>
      </c>
      <c r="C25" s="22" t="s">
        <v>60</v>
      </c>
      <c r="D25" s="18" t="s">
        <v>39</v>
      </c>
      <c r="E25" s="23" t="s">
        <v>61</v>
      </c>
      <c r="F25" s="24" t="s">
        <v>62</v>
      </c>
      <c r="G25" s="25">
        <v>118.3</v>
      </c>
      <c r="H25" s="26">
        <v>0</v>
      </c>
      <c r="I25" s="26">
        <f>ROUND(ROUND(H25,2)*ROUND(G25,3),2)</f>
        <v>0</v>
      </c>
      <c r="J25" s="24" t="s">
        <v>42</v>
      </c>
      <c r="O25">
        <f>(I25*21)/100</f>
        <v>0</v>
      </c>
      <c r="P25" t="s">
        <v>13</v>
      </c>
    </row>
    <row r="26" spans="1:18" x14ac:dyDescent="0.2">
      <c r="A26" s="27" t="s">
        <v>43</v>
      </c>
      <c r="E26" s="28" t="s">
        <v>39</v>
      </c>
    </row>
    <row r="27" spans="1:18" ht="63.75" x14ac:dyDescent="0.2">
      <c r="A27" s="29" t="s">
        <v>44</v>
      </c>
      <c r="E27" s="30" t="s">
        <v>63</v>
      </c>
    </row>
    <row r="28" spans="1:18" ht="25.5" x14ac:dyDescent="0.2">
      <c r="A28" t="s">
        <v>46</v>
      </c>
      <c r="E28" s="28" t="s">
        <v>64</v>
      </c>
    </row>
    <row r="29" spans="1:18" ht="12.75" customHeight="1" x14ac:dyDescent="0.2">
      <c r="A29" s="10" t="s">
        <v>35</v>
      </c>
      <c r="B29" s="10"/>
      <c r="C29" s="31" t="s">
        <v>65</v>
      </c>
      <c r="D29" s="10"/>
      <c r="E29" s="20" t="s">
        <v>66</v>
      </c>
      <c r="F29" s="10"/>
      <c r="G29" s="10"/>
      <c r="H29" s="10"/>
      <c r="I29" s="32">
        <f>0+Q29</f>
        <v>0</v>
      </c>
      <c r="J29" s="10"/>
      <c r="O29">
        <f>0+R29</f>
        <v>0</v>
      </c>
      <c r="Q29">
        <f>0+I30+I34</f>
        <v>0</v>
      </c>
      <c r="R29">
        <f>0+O30+O34</f>
        <v>0</v>
      </c>
    </row>
    <row r="30" spans="1:18" x14ac:dyDescent="0.2">
      <c r="A30" s="18" t="s">
        <v>37</v>
      </c>
      <c r="B30" s="22" t="s">
        <v>27</v>
      </c>
      <c r="C30" s="22" t="s">
        <v>67</v>
      </c>
      <c r="D30" s="18" t="s">
        <v>39</v>
      </c>
      <c r="E30" s="23" t="s">
        <v>68</v>
      </c>
      <c r="F30" s="24" t="s">
        <v>41</v>
      </c>
      <c r="G30" s="25">
        <v>7</v>
      </c>
      <c r="H30" s="26">
        <v>0</v>
      </c>
      <c r="I30" s="26">
        <f>ROUND(ROUND(H30,2)*ROUND(G30,3),2)</f>
        <v>0</v>
      </c>
      <c r="J30" s="24" t="s">
        <v>42</v>
      </c>
      <c r="O30">
        <f>(I30*21)/100</f>
        <v>0</v>
      </c>
      <c r="P30" t="s">
        <v>13</v>
      </c>
    </row>
    <row r="31" spans="1:18" x14ac:dyDescent="0.2">
      <c r="A31" s="27" t="s">
        <v>43</v>
      </c>
      <c r="E31" s="28" t="s">
        <v>39</v>
      </c>
    </row>
    <row r="32" spans="1:18" ht="63.75" x14ac:dyDescent="0.2">
      <c r="A32" s="29" t="s">
        <v>44</v>
      </c>
      <c r="E32" s="30" t="s">
        <v>69</v>
      </c>
    </row>
    <row r="33" spans="1:18" ht="38.25" x14ac:dyDescent="0.2">
      <c r="A33" t="s">
        <v>46</v>
      </c>
      <c r="E33" s="28" t="s">
        <v>70</v>
      </c>
    </row>
    <row r="34" spans="1:18" x14ac:dyDescent="0.2">
      <c r="A34" s="18" t="s">
        <v>37</v>
      </c>
      <c r="B34" s="22" t="s">
        <v>71</v>
      </c>
      <c r="C34" s="22" t="s">
        <v>72</v>
      </c>
      <c r="D34" s="18" t="s">
        <v>39</v>
      </c>
      <c r="E34" s="23" t="s">
        <v>73</v>
      </c>
      <c r="F34" s="24" t="s">
        <v>62</v>
      </c>
      <c r="G34" s="25">
        <v>177.8</v>
      </c>
      <c r="H34" s="26">
        <v>0</v>
      </c>
      <c r="I34" s="26">
        <f>ROUND(ROUND(H34,2)*ROUND(G34,3),2)</f>
        <v>0</v>
      </c>
      <c r="J34" s="24" t="s">
        <v>42</v>
      </c>
      <c r="O34">
        <f>(I34*21)/100</f>
        <v>0</v>
      </c>
      <c r="P34" t="s">
        <v>13</v>
      </c>
    </row>
    <row r="35" spans="1:18" x14ac:dyDescent="0.2">
      <c r="A35" s="27" t="s">
        <v>43</v>
      </c>
      <c r="E35" s="28" t="s">
        <v>39</v>
      </c>
    </row>
    <row r="36" spans="1:18" ht="114.75" x14ac:dyDescent="0.2">
      <c r="A36" s="29" t="s">
        <v>44</v>
      </c>
      <c r="E36" s="30" t="s">
        <v>74</v>
      </c>
    </row>
    <row r="37" spans="1:18" ht="102" x14ac:dyDescent="0.2">
      <c r="A37" t="s">
        <v>46</v>
      </c>
      <c r="E37" s="28" t="s">
        <v>75</v>
      </c>
    </row>
    <row r="38" spans="1:18" ht="12.75" customHeight="1" x14ac:dyDescent="0.2">
      <c r="A38" s="10" t="s">
        <v>35</v>
      </c>
      <c r="B38" s="10"/>
      <c r="C38" s="31" t="s">
        <v>76</v>
      </c>
      <c r="D38" s="10"/>
      <c r="E38" s="20" t="s">
        <v>77</v>
      </c>
      <c r="F38" s="10"/>
      <c r="G38" s="10"/>
      <c r="H38" s="10"/>
      <c r="I38" s="32">
        <f>0+Q38</f>
        <v>0</v>
      </c>
      <c r="J38" s="10"/>
      <c r="O38">
        <f>0+R38</f>
        <v>0</v>
      </c>
      <c r="Q38">
        <f>0+I39</f>
        <v>0</v>
      </c>
      <c r="R38">
        <f>0+O39</f>
        <v>0</v>
      </c>
    </row>
    <row r="39" spans="1:18" x14ac:dyDescent="0.2">
      <c r="A39" s="18" t="s">
        <v>37</v>
      </c>
      <c r="B39" s="22" t="s">
        <v>78</v>
      </c>
      <c r="C39" s="22" t="s">
        <v>79</v>
      </c>
      <c r="D39" s="18" t="s">
        <v>39</v>
      </c>
      <c r="E39" s="23" t="s">
        <v>80</v>
      </c>
      <c r="F39" s="24" t="s">
        <v>41</v>
      </c>
      <c r="G39" s="25">
        <v>0.8</v>
      </c>
      <c r="H39" s="26">
        <v>0</v>
      </c>
      <c r="I39" s="26">
        <f>ROUND(ROUND(H39,2)*ROUND(G39,3),2)</f>
        <v>0</v>
      </c>
      <c r="J39" s="24" t="s">
        <v>42</v>
      </c>
      <c r="O39">
        <f>(I39*21)/100</f>
        <v>0</v>
      </c>
      <c r="P39" t="s">
        <v>13</v>
      </c>
    </row>
    <row r="40" spans="1:18" x14ac:dyDescent="0.2">
      <c r="A40" s="27" t="s">
        <v>43</v>
      </c>
      <c r="E40" s="28" t="s">
        <v>39</v>
      </c>
    </row>
    <row r="41" spans="1:18" ht="63.75" x14ac:dyDescent="0.2">
      <c r="A41" s="29" t="s">
        <v>44</v>
      </c>
      <c r="E41" s="30" t="s">
        <v>81</v>
      </c>
    </row>
    <row r="42" spans="1:18" ht="38.25" x14ac:dyDescent="0.2">
      <c r="A42" t="s">
        <v>46</v>
      </c>
      <c r="E42" s="28" t="s">
        <v>82</v>
      </c>
    </row>
    <row r="43" spans="1:18" ht="12.75" customHeight="1" x14ac:dyDescent="0.2">
      <c r="A43" s="10" t="s">
        <v>35</v>
      </c>
      <c r="B43" s="10"/>
      <c r="C43" s="31" t="s">
        <v>83</v>
      </c>
      <c r="D43" s="10"/>
      <c r="E43" s="20" t="s">
        <v>84</v>
      </c>
      <c r="F43" s="10"/>
      <c r="G43" s="10"/>
      <c r="H43" s="10"/>
      <c r="I43" s="32">
        <f>0+Q43</f>
        <v>0</v>
      </c>
      <c r="J43" s="10"/>
      <c r="O43">
        <f>0+R43</f>
        <v>0</v>
      </c>
      <c r="Q43">
        <f>0+I44</f>
        <v>0</v>
      </c>
      <c r="R43">
        <f>0+O44</f>
        <v>0</v>
      </c>
    </row>
    <row r="44" spans="1:18" ht="25.5" x14ac:dyDescent="0.2">
      <c r="A44" s="18" t="s">
        <v>37</v>
      </c>
      <c r="B44" s="22" t="s">
        <v>30</v>
      </c>
      <c r="C44" s="22" t="s">
        <v>85</v>
      </c>
      <c r="D44" s="18" t="s">
        <v>39</v>
      </c>
      <c r="E44" s="23" t="s">
        <v>86</v>
      </c>
      <c r="F44" s="24" t="s">
        <v>41</v>
      </c>
      <c r="G44" s="25">
        <v>59.1</v>
      </c>
      <c r="H44" s="26">
        <v>0</v>
      </c>
      <c r="I44" s="26">
        <f>ROUND(ROUND(H44,2)*ROUND(G44,3),2)</f>
        <v>0</v>
      </c>
      <c r="J44" s="24" t="s">
        <v>42</v>
      </c>
      <c r="O44">
        <f>(I44*21)/100</f>
        <v>0</v>
      </c>
      <c r="P44" t="s">
        <v>13</v>
      </c>
    </row>
    <row r="45" spans="1:18" x14ac:dyDescent="0.2">
      <c r="A45" s="27" t="s">
        <v>43</v>
      </c>
      <c r="E45" s="28" t="s">
        <v>39</v>
      </c>
    </row>
    <row r="46" spans="1:18" ht="63.75" x14ac:dyDescent="0.2">
      <c r="A46" s="29" t="s">
        <v>44</v>
      </c>
      <c r="E46" s="30" t="s">
        <v>87</v>
      </c>
    </row>
    <row r="47" spans="1:18" ht="280.5" x14ac:dyDescent="0.2">
      <c r="A47" t="s">
        <v>46</v>
      </c>
      <c r="E47" s="28" t="s">
        <v>88</v>
      </c>
    </row>
    <row r="48" spans="1:18" ht="12.75" customHeight="1" x14ac:dyDescent="0.2">
      <c r="A48" s="10" t="s">
        <v>35</v>
      </c>
      <c r="B48" s="10"/>
      <c r="C48" s="31" t="s">
        <v>89</v>
      </c>
      <c r="D48" s="10"/>
      <c r="E48" s="20" t="s">
        <v>90</v>
      </c>
      <c r="F48" s="10"/>
      <c r="G48" s="10"/>
      <c r="H48" s="10"/>
      <c r="I48" s="32">
        <f>0+Q48</f>
        <v>0</v>
      </c>
      <c r="J48" s="10"/>
      <c r="O48">
        <f>0+R48</f>
        <v>0</v>
      </c>
      <c r="Q48">
        <f>0+I49+I53+I57</f>
        <v>0</v>
      </c>
      <c r="R48">
        <f>0+O49+O53+O57</f>
        <v>0</v>
      </c>
    </row>
    <row r="49" spans="1:18" x14ac:dyDescent="0.2">
      <c r="A49" s="18" t="s">
        <v>37</v>
      </c>
      <c r="B49" s="22" t="s">
        <v>32</v>
      </c>
      <c r="C49" s="22" t="s">
        <v>91</v>
      </c>
      <c r="D49" s="18" t="s">
        <v>39</v>
      </c>
      <c r="E49" s="23" t="s">
        <v>92</v>
      </c>
      <c r="F49" s="24" t="s">
        <v>93</v>
      </c>
      <c r="G49" s="25">
        <v>20</v>
      </c>
      <c r="H49" s="26">
        <v>0</v>
      </c>
      <c r="I49" s="26">
        <f>ROUND(ROUND(H49,2)*ROUND(G49,3),2)</f>
        <v>0</v>
      </c>
      <c r="J49" s="24" t="s">
        <v>42</v>
      </c>
      <c r="O49">
        <f>(I49*21)/100</f>
        <v>0</v>
      </c>
      <c r="P49" t="s">
        <v>13</v>
      </c>
    </row>
    <row r="50" spans="1:18" x14ac:dyDescent="0.2">
      <c r="A50" s="27" t="s">
        <v>43</v>
      </c>
      <c r="E50" s="28" t="s">
        <v>39</v>
      </c>
    </row>
    <row r="51" spans="1:18" ht="63.75" x14ac:dyDescent="0.2">
      <c r="A51" s="29" t="s">
        <v>44</v>
      </c>
      <c r="E51" s="30" t="s">
        <v>94</v>
      </c>
    </row>
    <row r="52" spans="1:18" ht="242.25" x14ac:dyDescent="0.2">
      <c r="A52" t="s">
        <v>46</v>
      </c>
      <c r="E52" s="28" t="s">
        <v>95</v>
      </c>
    </row>
    <row r="53" spans="1:18" x14ac:dyDescent="0.2">
      <c r="A53" s="18" t="s">
        <v>37</v>
      </c>
      <c r="B53" s="22" t="s">
        <v>34</v>
      </c>
      <c r="C53" s="22" t="s">
        <v>96</v>
      </c>
      <c r="D53" s="18" t="s">
        <v>39</v>
      </c>
      <c r="E53" s="23" t="s">
        <v>97</v>
      </c>
      <c r="F53" s="24" t="s">
        <v>98</v>
      </c>
      <c r="G53" s="25">
        <v>1</v>
      </c>
      <c r="H53" s="26">
        <v>0</v>
      </c>
      <c r="I53" s="26">
        <f>ROUND(ROUND(H53,2)*ROUND(G53,3),2)</f>
        <v>0</v>
      </c>
      <c r="J53" s="24" t="s">
        <v>42</v>
      </c>
      <c r="O53">
        <f>(I53*21)/100</f>
        <v>0</v>
      </c>
      <c r="P53" t="s">
        <v>13</v>
      </c>
    </row>
    <row r="54" spans="1:18" x14ac:dyDescent="0.2">
      <c r="A54" s="27" t="s">
        <v>43</v>
      </c>
      <c r="E54" s="28" t="s">
        <v>39</v>
      </c>
    </row>
    <row r="55" spans="1:18" ht="63.75" x14ac:dyDescent="0.2">
      <c r="A55" s="29" t="s">
        <v>44</v>
      </c>
      <c r="E55" s="30" t="s">
        <v>99</v>
      </c>
    </row>
    <row r="56" spans="1:18" ht="89.25" x14ac:dyDescent="0.2">
      <c r="A56" t="s">
        <v>46</v>
      </c>
      <c r="E56" s="28" t="s">
        <v>100</v>
      </c>
    </row>
    <row r="57" spans="1:18" x14ac:dyDescent="0.2">
      <c r="A57" s="18" t="s">
        <v>37</v>
      </c>
      <c r="B57" s="22" t="s">
        <v>101</v>
      </c>
      <c r="C57" s="22" t="s">
        <v>102</v>
      </c>
      <c r="D57" s="18" t="s">
        <v>39</v>
      </c>
      <c r="E57" s="23" t="s">
        <v>103</v>
      </c>
      <c r="F57" s="24" t="s">
        <v>41</v>
      </c>
      <c r="G57" s="25">
        <v>2.7</v>
      </c>
      <c r="H57" s="26">
        <v>0</v>
      </c>
      <c r="I57" s="26">
        <f>ROUND(ROUND(H57,2)*ROUND(G57,3),2)</f>
        <v>0</v>
      </c>
      <c r="J57" s="24" t="s">
        <v>42</v>
      </c>
      <c r="O57">
        <f>(I57*21)/100</f>
        <v>0</v>
      </c>
      <c r="P57" t="s">
        <v>13</v>
      </c>
    </row>
    <row r="58" spans="1:18" x14ac:dyDescent="0.2">
      <c r="A58" s="27" t="s">
        <v>43</v>
      </c>
      <c r="E58" s="28" t="s">
        <v>39</v>
      </c>
    </row>
    <row r="59" spans="1:18" ht="63.75" x14ac:dyDescent="0.2">
      <c r="A59" s="29" t="s">
        <v>44</v>
      </c>
      <c r="E59" s="30" t="s">
        <v>104</v>
      </c>
    </row>
    <row r="60" spans="1:18" ht="369.75" x14ac:dyDescent="0.2">
      <c r="A60" t="s">
        <v>46</v>
      </c>
      <c r="E60" s="28" t="s">
        <v>105</v>
      </c>
    </row>
    <row r="61" spans="1:18" ht="12.75" customHeight="1" x14ac:dyDescent="0.2">
      <c r="A61" s="10" t="s">
        <v>35</v>
      </c>
      <c r="B61" s="10"/>
      <c r="C61" s="31" t="s">
        <v>106</v>
      </c>
      <c r="D61" s="10"/>
      <c r="E61" s="20" t="s">
        <v>107</v>
      </c>
      <c r="F61" s="10"/>
      <c r="G61" s="10"/>
      <c r="H61" s="10"/>
      <c r="I61" s="32">
        <f>0+Q61</f>
        <v>0</v>
      </c>
      <c r="J61" s="10"/>
      <c r="O61">
        <f>0+R61</f>
        <v>0</v>
      </c>
      <c r="Q61">
        <f>0+I62</f>
        <v>0</v>
      </c>
      <c r="R61">
        <f>0+O62</f>
        <v>0</v>
      </c>
    </row>
    <row r="62" spans="1:18" x14ac:dyDescent="0.2">
      <c r="A62" s="18" t="s">
        <v>37</v>
      </c>
      <c r="B62" s="22" t="s">
        <v>108</v>
      </c>
      <c r="C62" s="22" t="s">
        <v>109</v>
      </c>
      <c r="D62" s="18" t="s">
        <v>39</v>
      </c>
      <c r="E62" s="23" t="s">
        <v>110</v>
      </c>
      <c r="F62" s="24" t="s">
        <v>41</v>
      </c>
      <c r="G62" s="25">
        <v>4</v>
      </c>
      <c r="H62" s="26">
        <v>0</v>
      </c>
      <c r="I62" s="26">
        <f>ROUND(ROUND(H62,2)*ROUND(G62,3),2)</f>
        <v>0</v>
      </c>
      <c r="J62" s="24" t="s">
        <v>42</v>
      </c>
      <c r="O62">
        <f>(I62*21)/100</f>
        <v>0</v>
      </c>
      <c r="P62" t="s">
        <v>13</v>
      </c>
    </row>
    <row r="63" spans="1:18" x14ac:dyDescent="0.2">
      <c r="A63" s="27" t="s">
        <v>43</v>
      </c>
      <c r="E63" s="28" t="s">
        <v>39</v>
      </c>
    </row>
    <row r="64" spans="1:18" ht="38.25" x14ac:dyDescent="0.2">
      <c r="A64" s="29" t="s">
        <v>44</v>
      </c>
      <c r="E64" s="30" t="s">
        <v>111</v>
      </c>
    </row>
    <row r="65" spans="1:18" ht="114.75" x14ac:dyDescent="0.2">
      <c r="A65" t="s">
        <v>46</v>
      </c>
      <c r="E65" s="28" t="s">
        <v>112</v>
      </c>
    </row>
    <row r="66" spans="1:18" ht="12.75" customHeight="1" x14ac:dyDescent="0.2">
      <c r="A66" s="10" t="s">
        <v>35</v>
      </c>
      <c r="B66" s="10"/>
      <c r="C66" s="31" t="s">
        <v>113</v>
      </c>
      <c r="D66" s="10"/>
      <c r="E66" s="20" t="s">
        <v>114</v>
      </c>
      <c r="F66" s="10"/>
      <c r="G66" s="10"/>
      <c r="H66" s="10"/>
      <c r="I66" s="32">
        <f>0+Q66</f>
        <v>0</v>
      </c>
      <c r="J66" s="10"/>
      <c r="O66">
        <f>0+R66</f>
        <v>0</v>
      </c>
      <c r="Q66">
        <f>0+I67+I71</f>
        <v>0</v>
      </c>
      <c r="R66">
        <f>0+O67+O71</f>
        <v>0</v>
      </c>
    </row>
    <row r="67" spans="1:18" ht="38.25" x14ac:dyDescent="0.2">
      <c r="A67" s="18" t="s">
        <v>37</v>
      </c>
      <c r="B67" s="22" t="s">
        <v>115</v>
      </c>
      <c r="C67" s="22" t="s">
        <v>116</v>
      </c>
      <c r="D67" s="18" t="s">
        <v>117</v>
      </c>
      <c r="E67" s="23" t="s">
        <v>118</v>
      </c>
      <c r="F67" s="24" t="s">
        <v>119</v>
      </c>
      <c r="G67" s="25">
        <v>209.95</v>
      </c>
      <c r="H67" s="26">
        <v>0</v>
      </c>
      <c r="I67" s="26">
        <f>ROUND(ROUND(H67,2)*ROUND(G67,3),2)</f>
        <v>0</v>
      </c>
      <c r="J67" s="24" t="s">
        <v>120</v>
      </c>
      <c r="O67">
        <f>(I67*21)/100</f>
        <v>0</v>
      </c>
      <c r="P67" t="s">
        <v>13</v>
      </c>
    </row>
    <row r="68" spans="1:18" x14ac:dyDescent="0.2">
      <c r="A68" s="27" t="s">
        <v>43</v>
      </c>
      <c r="E68" s="34" t="s">
        <v>129</v>
      </c>
    </row>
    <row r="69" spans="1:18" ht="38.25" x14ac:dyDescent="0.2">
      <c r="A69" s="29" t="s">
        <v>44</v>
      </c>
      <c r="E69" s="30" t="s">
        <v>121</v>
      </c>
    </row>
    <row r="70" spans="1:18" ht="89.25" x14ac:dyDescent="0.2">
      <c r="A70" t="s">
        <v>46</v>
      </c>
      <c r="E70" s="28" t="s">
        <v>122</v>
      </c>
    </row>
    <row r="71" spans="1:18" ht="38.25" x14ac:dyDescent="0.2">
      <c r="A71" s="18" t="s">
        <v>37</v>
      </c>
      <c r="B71" s="22" t="s">
        <v>123</v>
      </c>
      <c r="C71" s="22" t="s">
        <v>124</v>
      </c>
      <c r="D71" s="18" t="s">
        <v>125</v>
      </c>
      <c r="E71" s="23" t="s">
        <v>126</v>
      </c>
      <c r="F71" s="24" t="s">
        <v>119</v>
      </c>
      <c r="G71" s="25">
        <v>10</v>
      </c>
      <c r="H71" s="26">
        <v>0</v>
      </c>
      <c r="I71" s="26">
        <f>ROUND(ROUND(H71,2)*ROUND(G71,3),2)</f>
        <v>0</v>
      </c>
      <c r="J71" s="24" t="s">
        <v>120</v>
      </c>
      <c r="O71">
        <f>(I71*21)/100</f>
        <v>0</v>
      </c>
      <c r="P71" t="s">
        <v>13</v>
      </c>
    </row>
    <row r="72" spans="1:18" x14ac:dyDescent="0.2">
      <c r="A72" s="27" t="s">
        <v>43</v>
      </c>
      <c r="E72" s="34" t="s">
        <v>129</v>
      </c>
    </row>
    <row r="73" spans="1:18" ht="38.25" x14ac:dyDescent="0.2">
      <c r="A73" s="29" t="s">
        <v>44</v>
      </c>
      <c r="E73" s="30" t="s">
        <v>127</v>
      </c>
    </row>
    <row r="74" spans="1:18" ht="102" x14ac:dyDescent="0.2">
      <c r="A74" t="s">
        <v>46</v>
      </c>
      <c r="E74" s="28" t="s">
        <v>128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conditionalFormatting sqref="E68">
    <cfRule type="expression" dxfId="1" priority="2">
      <formula>IF(E68="popis položky","Vyznačit",IF(E68="","Vyznačit",""))="Vyznačit"</formula>
    </cfRule>
  </conditionalFormatting>
  <conditionalFormatting sqref="E72">
    <cfRule type="expression" dxfId="0" priority="1">
      <formula>IF(E72="popis položky","Vyznačit",IF(E72="","Vyznačit",""))="Vyznačit"</formula>
    </cfRule>
  </conditionalFormatting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01-11-01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Hanová Michaela, Ing.</cp:lastModifiedBy>
  <dcterms:modified xsi:type="dcterms:W3CDTF">2023-02-10T08:11:37Z</dcterms:modified>
  <cp:category/>
  <cp:contentStatus/>
</cp:coreProperties>
</file>